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 作物(無土改)" sheetId="7" r:id="rId1"/>
    <sheet name="作物(有土改)" sheetId="5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H28" i="7" l="1"/>
  <c r="G28" i="7"/>
  <c r="H27" i="7"/>
  <c r="G27" i="7"/>
  <c r="H26" i="7"/>
  <c r="G26" i="7"/>
  <c r="I26" i="7" s="1"/>
  <c r="H25" i="7"/>
  <c r="G25" i="7"/>
  <c r="H24" i="7"/>
  <c r="G24" i="7"/>
  <c r="H23" i="7"/>
  <c r="G23" i="7"/>
  <c r="H22" i="7"/>
  <c r="G22" i="7"/>
  <c r="I22" i="7" s="1"/>
  <c r="H21" i="7"/>
  <c r="G21" i="7"/>
  <c r="H20" i="7"/>
  <c r="G20" i="7"/>
  <c r="H19" i="7"/>
  <c r="G19" i="7"/>
  <c r="H18" i="7"/>
  <c r="G18" i="7"/>
  <c r="H17" i="7"/>
  <c r="G17" i="7"/>
  <c r="H16" i="7"/>
  <c r="G16" i="7"/>
  <c r="I16" i="7" s="1"/>
  <c r="H15" i="7"/>
  <c r="G15" i="7"/>
  <c r="H14" i="7"/>
  <c r="G14" i="7"/>
  <c r="H13" i="7"/>
  <c r="G13" i="7"/>
  <c r="H12" i="7"/>
  <c r="G12" i="7"/>
  <c r="I12" i="7" s="1"/>
  <c r="H11" i="7"/>
  <c r="G11" i="7"/>
  <c r="H10" i="7"/>
  <c r="G10" i="7"/>
  <c r="H9" i="7"/>
  <c r="G9" i="7"/>
  <c r="H8" i="7"/>
  <c r="G8" i="7"/>
  <c r="H7" i="7"/>
  <c r="G7" i="7"/>
  <c r="M6" i="7"/>
  <c r="K6" i="7"/>
  <c r="H6" i="7"/>
  <c r="G6" i="7"/>
  <c r="K5" i="7"/>
  <c r="M5" i="7" s="1"/>
  <c r="H5" i="7"/>
  <c r="G5" i="7"/>
  <c r="H4" i="7"/>
  <c r="G4" i="7"/>
  <c r="H3" i="7"/>
  <c r="G3" i="7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K6" i="5"/>
  <c r="M6" i="5" s="1"/>
  <c r="H6" i="5"/>
  <c r="G6" i="5"/>
  <c r="K5" i="5"/>
  <c r="O19" i="5" s="1"/>
  <c r="H5" i="5"/>
  <c r="G5" i="5"/>
  <c r="H4" i="5"/>
  <c r="G4" i="5"/>
  <c r="H3" i="5"/>
  <c r="G3" i="5"/>
  <c r="I8" i="7" l="1"/>
  <c r="P20" i="7"/>
  <c r="I4" i="7"/>
  <c r="I28" i="7"/>
  <c r="I24" i="7"/>
  <c r="I10" i="7"/>
  <c r="I20" i="7"/>
  <c r="I18" i="7"/>
  <c r="I14" i="7"/>
  <c r="I17" i="7"/>
  <c r="I13" i="7"/>
  <c r="I27" i="7"/>
  <c r="I23" i="7"/>
  <c r="I6" i="7"/>
  <c r="I7" i="7"/>
  <c r="I9" i="7"/>
  <c r="I11" i="7"/>
  <c r="I15" i="7"/>
  <c r="I19" i="7"/>
  <c r="I21" i="7"/>
  <c r="I25" i="7"/>
  <c r="I3" i="7"/>
  <c r="I5" i="7"/>
  <c r="O19" i="7"/>
  <c r="M20" i="7"/>
  <c r="P20" i="5"/>
  <c r="M5" i="5"/>
  <c r="M20" i="5"/>
  <c r="N19" i="7" l="1"/>
  <c r="N21" i="7" s="1"/>
  <c r="I6" i="5"/>
  <c r="I25" i="5"/>
  <c r="I26" i="5"/>
  <c r="I22" i="5"/>
  <c r="I21" i="5"/>
  <c r="I17" i="5"/>
  <c r="I13" i="5"/>
  <c r="I16" i="5"/>
  <c r="I12" i="5"/>
  <c r="I8" i="5"/>
  <c r="I4" i="5"/>
  <c r="I9" i="5"/>
  <c r="I5" i="5"/>
  <c r="I24" i="5"/>
  <c r="I10" i="5"/>
  <c r="I27" i="5"/>
  <c r="I11" i="5"/>
  <c r="I20" i="5"/>
  <c r="I3" i="5"/>
  <c r="I23" i="5"/>
  <c r="I7" i="5"/>
  <c r="I18" i="5"/>
  <c r="I15" i="5"/>
  <c r="I19" i="5"/>
  <c r="I28" i="5"/>
  <c r="I14" i="5"/>
  <c r="N19" i="5" l="1"/>
  <c r="N21" i="5" s="1"/>
</calcChain>
</file>

<file path=xl/sharedStrings.xml><?xml version="1.0" encoding="utf-8"?>
<sst xmlns="http://schemas.openxmlformats.org/spreadsheetml/2006/main" count="124" uniqueCount="50">
  <si>
    <t>每克单价</t>
    <phoneticPr fontId="2" type="noConversion"/>
  </si>
  <si>
    <t>粉剂价格</t>
    <phoneticPr fontId="2" type="noConversion"/>
  </si>
  <si>
    <t>液剂价格</t>
    <phoneticPr fontId="2" type="noConversion"/>
  </si>
  <si>
    <t>每毫升单价</t>
    <phoneticPr fontId="2" type="noConversion"/>
  </si>
  <si>
    <t>育苗期</t>
    <phoneticPr fontId="2" type="noConversion"/>
  </si>
  <si>
    <t>A1</t>
    <phoneticPr fontId="2" type="noConversion"/>
  </si>
  <si>
    <t>B1</t>
    <phoneticPr fontId="2" type="noConversion"/>
  </si>
  <si>
    <t>B2</t>
    <phoneticPr fontId="2" type="noConversion"/>
  </si>
  <si>
    <t>B3</t>
    <phoneticPr fontId="2" type="noConversion"/>
  </si>
  <si>
    <t>C1</t>
    <phoneticPr fontId="2" type="noConversion"/>
  </si>
  <si>
    <t>施作方式</t>
  </si>
  <si>
    <t>施作方式</t>
    <phoneticPr fontId="2" type="noConversion"/>
  </si>
  <si>
    <t>水量 升</t>
    <phoneticPr fontId="2" type="noConversion"/>
  </si>
  <si>
    <t>日期</t>
    <phoneticPr fontId="2" type="noConversion"/>
  </si>
  <si>
    <t>操作日</t>
    <phoneticPr fontId="2" type="noConversion"/>
  </si>
  <si>
    <t>及</t>
    <phoneticPr fontId="2" type="noConversion"/>
  </si>
  <si>
    <t>…</t>
    <phoneticPr fontId="2" type="noConversion"/>
  </si>
  <si>
    <t>..</t>
    <phoneticPr fontId="2" type="noConversion"/>
  </si>
  <si>
    <t>.</t>
    <phoneticPr fontId="2" type="noConversion"/>
  </si>
  <si>
    <t>4.育苗期7升</t>
    <phoneticPr fontId="2" type="noConversion"/>
  </si>
  <si>
    <t>原矿家有机农法成本电子表格(土地面积1亩计算基础)</t>
    <phoneticPr fontId="2" type="noConversion"/>
  </si>
  <si>
    <t>次数</t>
    <phoneticPr fontId="2" type="noConversion"/>
  </si>
  <si>
    <t>粉剂比例</t>
    <phoneticPr fontId="2" type="noConversion"/>
  </si>
  <si>
    <t>液剂比例</t>
    <phoneticPr fontId="2" type="noConversion"/>
  </si>
  <si>
    <t>粉剂量(克)</t>
    <phoneticPr fontId="2" type="noConversion"/>
  </si>
  <si>
    <t>液剂量(毫升)</t>
    <phoneticPr fontId="2" type="noConversion"/>
  </si>
  <si>
    <t>成本小计</t>
    <phoneticPr fontId="2" type="noConversion"/>
  </si>
  <si>
    <t>备注</t>
    <phoneticPr fontId="2" type="noConversion"/>
  </si>
  <si>
    <t>一组资材</t>
    <phoneticPr fontId="2" type="noConversion"/>
  </si>
  <si>
    <t>粉剂重量(公斤)</t>
    <phoneticPr fontId="2" type="noConversion"/>
  </si>
  <si>
    <t>液剂重量(升)</t>
    <phoneticPr fontId="2" type="noConversion"/>
  </si>
  <si>
    <t>1.种植总面积未达1亩者，请自行换算水量及投入品数量</t>
    <phoneticPr fontId="2" type="noConversion"/>
  </si>
  <si>
    <t>2.A1每1亩土地，水66升</t>
    <phoneticPr fontId="2" type="noConversion"/>
  </si>
  <si>
    <t>3.B1/B2/B3/C1，种植户自行预操作，喷湿不滴水水量，依作物大小棵，自行估计</t>
    <phoneticPr fontId="2" type="noConversion"/>
  </si>
  <si>
    <t xml:space="preserve">   蔬菜成长期，每1亩土地，水量阶段约11/22/44/55升</t>
    <phoneticPr fontId="2" type="noConversion"/>
  </si>
  <si>
    <t>5.C.D.E.F栏自填</t>
    <phoneticPr fontId="2" type="noConversion"/>
  </si>
  <si>
    <t>6.使用者请填蓝色字段</t>
    <phoneticPr fontId="2" type="noConversion"/>
  </si>
  <si>
    <t>投入品预估值</t>
    <phoneticPr fontId="2" type="noConversion"/>
  </si>
  <si>
    <t>1.本次种植总面积(择一单位)</t>
    <phoneticPr fontId="2" type="noConversion"/>
  </si>
  <si>
    <t>亩</t>
    <phoneticPr fontId="2" type="noConversion"/>
  </si>
  <si>
    <t>2.试算本茬1亩投入品金额</t>
    <phoneticPr fontId="2" type="noConversion"/>
  </si>
  <si>
    <t>3.合计投入品使用量</t>
    <phoneticPr fontId="2" type="noConversion"/>
  </si>
  <si>
    <t>4.本次种植总面积投入品价格总计</t>
    <phoneticPr fontId="2" type="noConversion"/>
  </si>
  <si>
    <t>本指引供参考，可调整水量、投入品倍数、喷洒期间，最适化管理。</t>
    <phoneticPr fontId="2" type="noConversion"/>
  </si>
  <si>
    <r>
      <t>液剂</t>
    </r>
    <r>
      <rPr>
        <sz val="8"/>
        <color theme="1"/>
        <rFont val="新細明體"/>
        <family val="1"/>
        <charset val="136"/>
        <scheme val="minor"/>
      </rPr>
      <t>(毫升)</t>
    </r>
    <phoneticPr fontId="2" type="noConversion"/>
  </si>
  <si>
    <r>
      <t>粉剂</t>
    </r>
    <r>
      <rPr>
        <sz val="8"/>
        <color theme="1"/>
        <rFont val="新細明體"/>
        <family val="1"/>
        <charset val="136"/>
        <scheme val="minor"/>
      </rPr>
      <t>(克)</t>
    </r>
    <phoneticPr fontId="2" type="noConversion"/>
  </si>
  <si>
    <t>作物： 例如 叶菜类        (有土改期)
種植面積：1畝地</t>
    <phoneticPr fontId="2" type="noConversion"/>
  </si>
  <si>
    <t>作物：例如叶菜类 ( 無土改期)
種植面積：1畝地</t>
    <phoneticPr fontId="2" type="noConversion"/>
  </si>
  <si>
    <t>提示</t>
    <phoneticPr fontId="2" type="noConversion"/>
  </si>
  <si>
    <t>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</si>
</sst>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_ "/>
    <numFmt numFmtId="179" formatCode="m&quot;月&quot;d&quot;日&quot;"/>
  </numFmts>
  <fonts count="15" x14ac:knownFonts="1">
    <font>
      <sz val="12"/>
      <color theme="1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scheme val="minor"/>
    </font>
    <font>
      <sz val="10"/>
      <name val="新細明體"/>
      <family val="1"/>
      <charset val="136"/>
      <scheme val="minor"/>
    </font>
    <font>
      <b/>
      <sz val="10"/>
      <color rgb="FF0070C0"/>
      <name val="新細明體"/>
      <family val="1"/>
      <charset val="136"/>
      <scheme val="minor"/>
    </font>
    <font>
      <sz val="12"/>
      <color rgb="FF0070C0"/>
      <name val="新細明體"/>
      <family val="2"/>
      <scheme val="minor"/>
    </font>
    <font>
      <sz val="12"/>
      <color rgb="FF0070C0"/>
      <name val="新細明體"/>
      <family val="1"/>
      <charset val="136"/>
      <scheme val="minor"/>
    </font>
    <font>
      <sz val="10"/>
      <color rgb="FF0070C0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scheme val="minor"/>
    </font>
    <font>
      <sz val="10"/>
      <color rgb="FFFF0000"/>
      <name val="新細明體"/>
      <family val="1"/>
      <charset val="136"/>
      <scheme val="minor"/>
    </font>
    <font>
      <b/>
      <i/>
      <u/>
      <sz val="12"/>
      <color rgb="FFFF0000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176" fontId="8" fillId="0" borderId="1" xfId="0" applyNumberFormat="1" applyFont="1" applyBorder="1"/>
    <xf numFmtId="0" fontId="8" fillId="0" borderId="1" xfId="0" applyFont="1" applyBorder="1"/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vertical="center"/>
    </xf>
    <xf numFmtId="177" fontId="8" fillId="0" borderId="1" xfId="0" applyNumberFormat="1" applyFont="1" applyBorder="1"/>
    <xf numFmtId="49" fontId="8" fillId="0" borderId="1" xfId="0" applyNumberFormat="1" applyFont="1" applyBorder="1" applyAlignment="1"/>
    <xf numFmtId="0" fontId="10" fillId="0" borderId="0" xfId="0" applyFont="1"/>
    <xf numFmtId="0" fontId="9" fillId="0" borderId="6" xfId="0" applyFont="1" applyBorder="1"/>
    <xf numFmtId="0" fontId="6" fillId="0" borderId="6" xfId="0" applyFont="1" applyBorder="1"/>
    <xf numFmtId="0" fontId="1" fillId="0" borderId="8" xfId="0" applyFont="1" applyBorder="1"/>
    <xf numFmtId="0" fontId="1" fillId="0" borderId="9" xfId="0" applyFont="1" applyFill="1" applyBorder="1" applyAlignment="1">
      <alignment vertical="center"/>
    </xf>
    <xf numFmtId="0" fontId="7" fillId="0" borderId="7" xfId="0" applyFont="1" applyBorder="1" applyAlignment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176" fontId="11" fillId="0" borderId="7" xfId="0" applyNumberFormat="1" applyFont="1" applyBorder="1"/>
    <xf numFmtId="0" fontId="12" fillId="0" borderId="2" xfId="0" applyFont="1" applyBorder="1" applyAlignment="1">
      <alignment horizontal="center" vertical="center"/>
    </xf>
    <xf numFmtId="176" fontId="11" fillId="0" borderId="2" xfId="0" applyNumberFormat="1" applyFont="1" applyBorder="1"/>
    <xf numFmtId="176" fontId="11" fillId="0" borderId="5" xfId="0" applyNumberFormat="1" applyFont="1" applyBorder="1"/>
    <xf numFmtId="0" fontId="3" fillId="0" borderId="2" xfId="0" applyFont="1" applyBorder="1" applyAlignment="1">
      <alignment vertical="center"/>
    </xf>
    <xf numFmtId="0" fontId="7" fillId="0" borderId="0" xfId="0" applyFont="1" applyBorder="1"/>
    <xf numFmtId="177" fontId="11" fillId="0" borderId="0" xfId="0" applyNumberFormat="1" applyFont="1" applyBorder="1"/>
    <xf numFmtId="0" fontId="0" fillId="0" borderId="0" xfId="0" applyBorder="1" applyAlignment="1"/>
    <xf numFmtId="0" fontId="1" fillId="0" borderId="8" xfId="0" applyFont="1" applyBorder="1" applyAlignment="1"/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179" fontId="8" fillId="0" borderId="1" xfId="0" applyNumberFormat="1" applyFont="1" applyBorder="1"/>
    <xf numFmtId="176" fontId="1" fillId="0" borderId="2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5" xfId="0" applyFont="1" applyBorder="1" applyAlignment="1"/>
    <xf numFmtId="0" fontId="8" fillId="0" borderId="1" xfId="0" applyFont="1" applyBorder="1" applyAlignment="1"/>
    <xf numFmtId="0" fontId="8" fillId="0" borderId="7" xfId="0" applyFont="1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7" xfId="0" applyBorder="1" applyAlignment="1"/>
    <xf numFmtId="176" fontId="11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2" xfId="0" applyBorder="1" applyAlignment="1"/>
    <xf numFmtId="177" fontId="1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/>
    <xf numFmtId="0" fontId="7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0" borderId="5" xfId="0" applyFont="1" applyBorder="1" applyAlignment="1"/>
    <xf numFmtId="0" fontId="1" fillId="0" borderId="1" xfId="0" applyFont="1" applyBorder="1" applyAlignment="1"/>
    <xf numFmtId="0" fontId="1" fillId="0" borderId="7" xfId="0" applyFont="1" applyBorder="1" applyAlignment="1"/>
    <xf numFmtId="0" fontId="7" fillId="0" borderId="2" xfId="0" applyFont="1" applyBorder="1" applyAlignment="1">
      <alignment wrapText="1"/>
    </xf>
    <xf numFmtId="0" fontId="8" fillId="0" borderId="2" xfId="0" applyFont="1" applyBorder="1" applyAlignment="1"/>
    <xf numFmtId="0" fontId="10" fillId="0" borderId="2" xfId="0" applyFont="1" applyBorder="1" applyAlignment="1"/>
    <xf numFmtId="0" fontId="8" fillId="0" borderId="5" xfId="0" applyFont="1" applyBorder="1" applyAlignment="1"/>
    <xf numFmtId="0" fontId="1" fillId="0" borderId="8" xfId="0" applyFont="1" applyBorder="1" applyAlignment="1"/>
    <xf numFmtId="0" fontId="3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Border="1" applyAlignment="1"/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9" zoomScaleNormal="89" workbookViewId="0">
      <selection activeCell="M18" sqref="M18"/>
    </sheetView>
  </sheetViews>
  <sheetFormatPr defaultRowHeight="16.5" x14ac:dyDescent="0.25"/>
  <cols>
    <col min="1" max="1" width="4.875" customWidth="1"/>
    <col min="2" max="2" width="6.125" customWidth="1"/>
    <col min="3" max="3" width="6.625" customWidth="1"/>
    <col min="4" max="5" width="8" customWidth="1"/>
    <col min="8" max="8" width="9.75" customWidth="1"/>
    <col min="9" max="9" width="12" customWidth="1"/>
    <col min="10" max="10" width="11.375" customWidth="1"/>
    <col min="11" max="11" width="8.875" customWidth="1"/>
    <col min="12" max="12" width="10.125" customWidth="1"/>
    <col min="13" max="13" width="10.875" customWidth="1"/>
    <col min="14" max="14" width="6.875" customWidth="1"/>
    <col min="15" max="15" width="10.75" customWidth="1"/>
    <col min="16" max="16" width="11.75" customWidth="1"/>
    <col min="17" max="17" width="8.625" customWidth="1"/>
  </cols>
  <sheetData>
    <row r="1" spans="1:16" s="16" customFormat="1" ht="51.6" customHeight="1" x14ac:dyDescent="0.25">
      <c r="A1" s="61" t="s">
        <v>47</v>
      </c>
      <c r="B1" s="62"/>
      <c r="C1" s="62"/>
      <c r="D1" s="62"/>
      <c r="E1" s="62"/>
      <c r="F1" s="62"/>
      <c r="G1" s="62"/>
      <c r="H1" s="62"/>
      <c r="I1" s="63" t="s">
        <v>20</v>
      </c>
      <c r="J1" s="50"/>
      <c r="K1" s="50"/>
      <c r="L1" s="50"/>
      <c r="M1" s="50"/>
      <c r="N1" s="64" t="s">
        <v>13</v>
      </c>
      <c r="O1" s="43"/>
      <c r="P1" s="44"/>
    </row>
    <row r="2" spans="1:16" x14ac:dyDescent="0.25">
      <c r="A2" s="2" t="s">
        <v>21</v>
      </c>
      <c r="B2" s="17" t="s">
        <v>14</v>
      </c>
      <c r="C2" s="18" t="s">
        <v>12</v>
      </c>
      <c r="D2" s="18" t="s">
        <v>10</v>
      </c>
      <c r="E2" s="18" t="s">
        <v>22</v>
      </c>
      <c r="F2" s="18" t="s">
        <v>23</v>
      </c>
      <c r="G2" s="3" t="s">
        <v>24</v>
      </c>
      <c r="H2" s="3" t="s">
        <v>25</v>
      </c>
      <c r="I2" s="3" t="s">
        <v>26</v>
      </c>
      <c r="J2" s="65" t="s">
        <v>27</v>
      </c>
      <c r="K2" s="65"/>
      <c r="L2" s="65"/>
      <c r="M2" s="65"/>
      <c r="N2" s="33" t="s">
        <v>11</v>
      </c>
      <c r="O2" s="19" t="s">
        <v>22</v>
      </c>
      <c r="P2" s="19" t="s">
        <v>23</v>
      </c>
    </row>
    <row r="3" spans="1:16" x14ac:dyDescent="0.25">
      <c r="A3">
        <v>1</v>
      </c>
      <c r="B3" s="36"/>
      <c r="C3" s="14">
        <v>11</v>
      </c>
      <c r="D3" s="34" t="s">
        <v>6</v>
      </c>
      <c r="E3" s="35">
        <v>200</v>
      </c>
      <c r="F3" s="35">
        <v>600</v>
      </c>
      <c r="G3" s="27">
        <f>IF(C3=0,0,C3*1000/E3)</f>
        <v>55</v>
      </c>
      <c r="H3" s="27">
        <f>IF(C3=0,0,C3*1000/F3)</f>
        <v>18.333333333333332</v>
      </c>
      <c r="I3" s="28">
        <f>G3*M5+H3*M6</f>
        <v>81.927083333333329</v>
      </c>
      <c r="J3" s="66" t="s">
        <v>28</v>
      </c>
      <c r="K3" s="67"/>
      <c r="L3" s="66">
        <v>65000</v>
      </c>
      <c r="M3" s="67"/>
      <c r="N3" s="9" t="s">
        <v>5</v>
      </c>
      <c r="O3" s="10">
        <v>100</v>
      </c>
      <c r="P3" s="10">
        <v>300</v>
      </c>
    </row>
    <row r="4" spans="1:16" x14ac:dyDescent="0.25">
      <c r="A4">
        <v>2</v>
      </c>
      <c r="B4" s="7" t="s">
        <v>16</v>
      </c>
      <c r="C4" s="14">
        <v>11</v>
      </c>
      <c r="D4" s="34" t="s">
        <v>6</v>
      </c>
      <c r="E4" s="35">
        <v>200</v>
      </c>
      <c r="F4" s="35">
        <v>600</v>
      </c>
      <c r="G4" s="27">
        <f t="shared" ref="G4:G28" si="0">IF(C4=0,0,C4*1000/E4)</f>
        <v>55</v>
      </c>
      <c r="H4" s="27">
        <f t="shared" ref="H4:H28" si="1">IF(C4=0,0,C4*1000/F4)</f>
        <v>18.333333333333332</v>
      </c>
      <c r="I4" s="28">
        <f>G4*M5+H4*M6</f>
        <v>81.927083333333329</v>
      </c>
      <c r="J4" s="29" t="s">
        <v>29</v>
      </c>
      <c r="K4" s="12">
        <v>40</v>
      </c>
      <c r="L4" s="29" t="s">
        <v>30</v>
      </c>
      <c r="M4" s="13">
        <v>16</v>
      </c>
      <c r="N4" s="9" t="s">
        <v>6</v>
      </c>
      <c r="O4" s="11">
        <v>200</v>
      </c>
      <c r="P4" s="11">
        <v>600</v>
      </c>
    </row>
    <row r="5" spans="1:16" x14ac:dyDescent="0.25">
      <c r="A5">
        <v>3</v>
      </c>
      <c r="B5" s="7" t="s">
        <v>16</v>
      </c>
      <c r="C5" s="14">
        <v>22</v>
      </c>
      <c r="D5" s="34" t="s">
        <v>7</v>
      </c>
      <c r="E5" s="35">
        <v>400</v>
      </c>
      <c r="F5" s="35">
        <v>1000</v>
      </c>
      <c r="G5" s="27">
        <f t="shared" si="0"/>
        <v>55</v>
      </c>
      <c r="H5" s="27">
        <f t="shared" si="1"/>
        <v>22</v>
      </c>
      <c r="I5" s="28">
        <f>G5*M5+H5*M6</f>
        <v>89.375</v>
      </c>
      <c r="J5" s="8" t="s">
        <v>1</v>
      </c>
      <c r="K5" s="26">
        <f>L3/2</f>
        <v>32500</v>
      </c>
      <c r="L5" s="8" t="s">
        <v>0</v>
      </c>
      <c r="M5" s="26">
        <f>K5/K4/1000</f>
        <v>0.8125</v>
      </c>
      <c r="N5" s="9" t="s">
        <v>7</v>
      </c>
      <c r="O5" s="11">
        <v>400</v>
      </c>
      <c r="P5" s="11">
        <v>1000</v>
      </c>
    </row>
    <row r="6" spans="1:16" x14ac:dyDescent="0.25">
      <c r="A6">
        <v>4</v>
      </c>
      <c r="B6" s="7" t="s">
        <v>16</v>
      </c>
      <c r="C6" s="14">
        <v>44</v>
      </c>
      <c r="D6" s="34" t="s">
        <v>8</v>
      </c>
      <c r="E6" s="35">
        <v>800</v>
      </c>
      <c r="F6" s="35">
        <v>2000</v>
      </c>
      <c r="G6" s="27">
        <f t="shared" si="0"/>
        <v>55</v>
      </c>
      <c r="H6" s="27">
        <f t="shared" si="1"/>
        <v>22</v>
      </c>
      <c r="I6" s="28">
        <f>G6*M5+H6*M6</f>
        <v>89.375</v>
      </c>
      <c r="J6" s="8" t="s">
        <v>2</v>
      </c>
      <c r="K6" s="26">
        <f>L3/2</f>
        <v>32500</v>
      </c>
      <c r="L6" s="8" t="s">
        <v>3</v>
      </c>
      <c r="M6" s="26">
        <f>K6/M4/1000</f>
        <v>2.03125</v>
      </c>
      <c r="N6" s="9" t="s">
        <v>8</v>
      </c>
      <c r="O6" s="11">
        <v>800</v>
      </c>
      <c r="P6" s="11">
        <v>2000</v>
      </c>
    </row>
    <row r="7" spans="1:16" x14ac:dyDescent="0.25">
      <c r="A7">
        <v>5</v>
      </c>
      <c r="B7" s="7" t="s">
        <v>17</v>
      </c>
      <c r="C7" s="14"/>
      <c r="D7" s="34"/>
      <c r="E7" s="35"/>
      <c r="F7" s="35"/>
      <c r="G7" s="27">
        <f t="shared" si="0"/>
        <v>0</v>
      </c>
      <c r="H7" s="27">
        <f t="shared" si="1"/>
        <v>0</v>
      </c>
      <c r="I7" s="27">
        <f>G7*M5+H7*M6</f>
        <v>0</v>
      </c>
      <c r="J7" s="1"/>
      <c r="K7" s="1"/>
      <c r="L7" s="1"/>
      <c r="M7" s="1"/>
      <c r="N7" s="9" t="s">
        <v>9</v>
      </c>
      <c r="O7" s="11">
        <v>2000</v>
      </c>
      <c r="P7" s="11">
        <v>4000</v>
      </c>
    </row>
    <row r="8" spans="1:16" x14ac:dyDescent="0.25">
      <c r="A8">
        <v>6</v>
      </c>
      <c r="B8" s="7" t="s">
        <v>17</v>
      </c>
      <c r="C8" s="14"/>
      <c r="D8" s="34"/>
      <c r="E8" s="35"/>
      <c r="F8" s="35"/>
      <c r="G8" s="27">
        <f t="shared" si="0"/>
        <v>0</v>
      </c>
      <c r="H8" s="27">
        <f t="shared" si="1"/>
        <v>0</v>
      </c>
      <c r="I8" s="27">
        <f>G8*M5+H8*M6</f>
        <v>0</v>
      </c>
      <c r="J8" s="5"/>
      <c r="K8" s="5"/>
      <c r="L8" s="5"/>
      <c r="M8" s="5"/>
      <c r="N8" s="9" t="s">
        <v>4</v>
      </c>
      <c r="O8" s="11">
        <v>200</v>
      </c>
      <c r="P8" s="11">
        <v>600</v>
      </c>
    </row>
    <row r="9" spans="1:16" x14ac:dyDescent="0.25">
      <c r="A9">
        <v>7</v>
      </c>
      <c r="B9" s="7" t="s">
        <v>18</v>
      </c>
      <c r="C9" s="14"/>
      <c r="D9" s="34"/>
      <c r="E9" s="35"/>
      <c r="F9" s="35"/>
      <c r="G9" s="27">
        <f t="shared" si="0"/>
        <v>0</v>
      </c>
      <c r="H9" s="27">
        <f t="shared" si="1"/>
        <v>0</v>
      </c>
      <c r="I9" s="27">
        <f>G9*M5+H9*M6</f>
        <v>0</v>
      </c>
      <c r="J9" s="20" t="s">
        <v>27</v>
      </c>
    </row>
    <row r="10" spans="1:16" x14ac:dyDescent="0.25">
      <c r="A10">
        <v>8</v>
      </c>
      <c r="B10" s="7" t="s">
        <v>18</v>
      </c>
      <c r="C10" s="14"/>
      <c r="D10" s="34"/>
      <c r="E10" s="35"/>
      <c r="F10" s="35"/>
      <c r="G10" s="27">
        <f t="shared" si="0"/>
        <v>0</v>
      </c>
      <c r="H10" s="27">
        <f t="shared" si="1"/>
        <v>0</v>
      </c>
      <c r="I10" s="27">
        <f>G10*M5+H10*M6</f>
        <v>0</v>
      </c>
      <c r="J10" s="58" t="s">
        <v>31</v>
      </c>
      <c r="K10" s="46"/>
      <c r="L10" s="46"/>
      <c r="M10" s="46"/>
      <c r="N10" s="46"/>
      <c r="O10" s="46"/>
      <c r="P10" s="47"/>
    </row>
    <row r="11" spans="1:16" x14ac:dyDescent="0.25">
      <c r="A11">
        <v>9</v>
      </c>
      <c r="B11" s="7" t="s">
        <v>18</v>
      </c>
      <c r="C11" s="14"/>
      <c r="D11" s="34"/>
      <c r="E11" s="35"/>
      <c r="F11" s="35"/>
      <c r="G11" s="27">
        <f t="shared" si="0"/>
        <v>0</v>
      </c>
      <c r="H11" s="27">
        <f t="shared" si="1"/>
        <v>0</v>
      </c>
      <c r="I11" s="27">
        <f>G11*M5+H11*M6</f>
        <v>0</v>
      </c>
      <c r="J11" s="68" t="s">
        <v>32</v>
      </c>
      <c r="K11" s="59"/>
      <c r="L11" s="59"/>
      <c r="M11" s="59"/>
      <c r="N11" s="59"/>
      <c r="O11" s="59"/>
      <c r="P11" s="60"/>
    </row>
    <row r="12" spans="1:16" x14ac:dyDescent="0.25">
      <c r="A12">
        <v>10</v>
      </c>
      <c r="B12" s="7"/>
      <c r="C12" s="14"/>
      <c r="D12" s="34"/>
      <c r="E12" s="35"/>
      <c r="F12" s="35"/>
      <c r="G12" s="27">
        <f t="shared" si="0"/>
        <v>0</v>
      </c>
      <c r="H12" s="27">
        <f t="shared" si="1"/>
        <v>0</v>
      </c>
      <c r="I12" s="27">
        <f>G12*M5+H12*M6</f>
        <v>0</v>
      </c>
      <c r="J12" s="68" t="s">
        <v>33</v>
      </c>
      <c r="K12" s="59"/>
      <c r="L12" s="59"/>
      <c r="M12" s="59"/>
      <c r="N12" s="59"/>
      <c r="O12" s="59"/>
      <c r="P12" s="60"/>
    </row>
    <row r="13" spans="1:16" x14ac:dyDescent="0.25">
      <c r="A13">
        <v>11</v>
      </c>
      <c r="B13" s="7"/>
      <c r="C13" s="14"/>
      <c r="D13" s="34"/>
      <c r="E13" s="35"/>
      <c r="F13" s="35"/>
      <c r="G13" s="27">
        <f t="shared" si="0"/>
        <v>0</v>
      </c>
      <c r="H13" s="27">
        <f t="shared" si="1"/>
        <v>0</v>
      </c>
      <c r="I13" s="27">
        <f>G13*M5+H13*M6</f>
        <v>0</v>
      </c>
      <c r="J13" s="69" t="s">
        <v>34</v>
      </c>
      <c r="K13" s="59"/>
      <c r="L13" s="59"/>
      <c r="M13" s="59"/>
      <c r="N13" s="59"/>
      <c r="O13" s="59"/>
      <c r="P13" s="60"/>
    </row>
    <row r="14" spans="1:16" x14ac:dyDescent="0.25">
      <c r="A14">
        <v>12</v>
      </c>
      <c r="B14" s="7"/>
      <c r="C14" s="14"/>
      <c r="D14" s="15"/>
      <c r="E14" s="6"/>
      <c r="F14" s="6"/>
      <c r="G14" s="27">
        <f t="shared" si="0"/>
        <v>0</v>
      </c>
      <c r="H14" s="27">
        <f t="shared" si="1"/>
        <v>0</v>
      </c>
      <c r="I14" s="27">
        <f>G14*M5+H14*M6</f>
        <v>0</v>
      </c>
      <c r="J14" s="20" t="s">
        <v>19</v>
      </c>
      <c r="K14" s="2"/>
      <c r="L14" s="2"/>
      <c r="M14" s="2"/>
      <c r="N14" s="2"/>
      <c r="O14" s="2"/>
      <c r="P14" s="2"/>
    </row>
    <row r="15" spans="1:16" x14ac:dyDescent="0.25">
      <c r="A15">
        <v>13</v>
      </c>
      <c r="B15" s="7"/>
      <c r="C15" s="14"/>
      <c r="D15" s="15"/>
      <c r="E15" s="6"/>
      <c r="F15" s="6"/>
      <c r="G15" s="27">
        <f t="shared" si="0"/>
        <v>0</v>
      </c>
      <c r="H15" s="27">
        <f t="shared" si="1"/>
        <v>0</v>
      </c>
      <c r="I15" s="27">
        <f>G15*M5+H15*M6</f>
        <v>0</v>
      </c>
      <c r="J15" s="70" t="s">
        <v>35</v>
      </c>
      <c r="K15" s="71"/>
      <c r="L15" s="2"/>
      <c r="M15" s="2"/>
      <c r="N15" s="2"/>
      <c r="O15" s="2"/>
      <c r="P15" s="2"/>
    </row>
    <row r="16" spans="1:16" x14ac:dyDescent="0.25">
      <c r="A16">
        <v>14</v>
      </c>
      <c r="B16" s="7"/>
      <c r="C16" s="14"/>
      <c r="D16" s="15"/>
      <c r="E16" s="6"/>
      <c r="F16" s="6"/>
      <c r="G16" s="27">
        <f t="shared" si="0"/>
        <v>0</v>
      </c>
      <c r="H16" s="27">
        <f t="shared" si="1"/>
        <v>0</v>
      </c>
      <c r="I16" s="27">
        <f>G16*M5+H16*M6</f>
        <v>0</v>
      </c>
      <c r="J16" s="58" t="s">
        <v>36</v>
      </c>
      <c r="K16" s="59"/>
      <c r="L16" s="59"/>
      <c r="M16" s="59"/>
      <c r="N16" s="59"/>
      <c r="O16" s="59"/>
      <c r="P16" s="60"/>
    </row>
    <row r="17" spans="1:16" x14ac:dyDescent="0.25">
      <c r="A17">
        <v>15</v>
      </c>
      <c r="B17" s="7"/>
      <c r="C17" s="14"/>
      <c r="D17" s="15"/>
      <c r="E17" s="6"/>
      <c r="F17" s="6"/>
      <c r="G17" s="27">
        <f t="shared" si="0"/>
        <v>0</v>
      </c>
      <c r="H17" s="27">
        <f t="shared" si="1"/>
        <v>0</v>
      </c>
      <c r="I17" s="27">
        <f>G17*M5+H17*M6</f>
        <v>0</v>
      </c>
      <c r="J17" s="40" t="s">
        <v>37</v>
      </c>
      <c r="K17" s="41"/>
    </row>
    <row r="18" spans="1:16" x14ac:dyDescent="0.25">
      <c r="A18">
        <v>16</v>
      </c>
      <c r="B18" s="7"/>
      <c r="C18" s="14"/>
      <c r="D18" s="15"/>
      <c r="E18" s="6"/>
      <c r="F18" s="6"/>
      <c r="G18" s="27">
        <f t="shared" si="0"/>
        <v>0</v>
      </c>
      <c r="H18" s="27">
        <f t="shared" si="1"/>
        <v>0</v>
      </c>
      <c r="I18" s="27">
        <f>G18*M5+H18*M6</f>
        <v>0</v>
      </c>
      <c r="J18" s="42" t="s">
        <v>38</v>
      </c>
      <c r="K18" s="43"/>
      <c r="L18" s="44"/>
      <c r="M18" s="21">
        <v>1</v>
      </c>
      <c r="N18" t="s">
        <v>39</v>
      </c>
      <c r="O18" s="30"/>
    </row>
    <row r="19" spans="1:16" x14ac:dyDescent="0.25">
      <c r="A19">
        <v>17</v>
      </c>
      <c r="B19" s="7"/>
      <c r="C19" s="14"/>
      <c r="D19" s="15"/>
      <c r="E19" s="6"/>
      <c r="F19" s="6"/>
      <c r="G19" s="27">
        <f t="shared" si="0"/>
        <v>0</v>
      </c>
      <c r="H19" s="27">
        <f t="shared" si="1"/>
        <v>0</v>
      </c>
      <c r="I19" s="27">
        <f>G19*M5+H19*M6</f>
        <v>0</v>
      </c>
      <c r="J19" s="45" t="s">
        <v>40</v>
      </c>
      <c r="K19" s="46"/>
      <c r="L19" s="46"/>
      <c r="M19" s="47"/>
      <c r="N19" s="48">
        <f>SUM(I3:I28)</f>
        <v>342.60416666666663</v>
      </c>
      <c r="O19" s="49">
        <f t="shared" ref="O19" si="2">SUM(K3:K28)</f>
        <v>65040</v>
      </c>
      <c r="P19" s="4"/>
    </row>
    <row r="20" spans="1:16" x14ac:dyDescent="0.25">
      <c r="A20">
        <v>18</v>
      </c>
      <c r="B20" s="7"/>
      <c r="C20" s="14"/>
      <c r="D20" s="15"/>
      <c r="E20" s="6"/>
      <c r="F20" s="6"/>
      <c r="G20" s="27">
        <f t="shared" si="0"/>
        <v>0</v>
      </c>
      <c r="H20" s="27">
        <f t="shared" si="1"/>
        <v>0</v>
      </c>
      <c r="I20" s="27">
        <f>G20*M5+H20*M6</f>
        <v>0</v>
      </c>
      <c r="J20" s="22" t="s">
        <v>41</v>
      </c>
      <c r="L20" s="24" t="s">
        <v>45</v>
      </c>
      <c r="M20" s="25">
        <f>SUM(G3:G28)*M18</f>
        <v>220</v>
      </c>
      <c r="N20" s="23" t="s">
        <v>15</v>
      </c>
      <c r="O20" s="24" t="s">
        <v>44</v>
      </c>
      <c r="P20" s="25">
        <f>SUM(H3:H28)*M18</f>
        <v>80.666666666666657</v>
      </c>
    </row>
    <row r="21" spans="1:16" x14ac:dyDescent="0.25">
      <c r="A21">
        <v>19</v>
      </c>
      <c r="B21" s="7"/>
      <c r="C21" s="14"/>
      <c r="D21" s="15"/>
      <c r="E21" s="6"/>
      <c r="F21" s="6"/>
      <c r="G21" s="27">
        <f t="shared" si="0"/>
        <v>0</v>
      </c>
      <c r="H21" s="27">
        <f t="shared" si="1"/>
        <v>0</v>
      </c>
      <c r="I21" s="28">
        <f>G21*M5+H21*M6</f>
        <v>0</v>
      </c>
      <c r="J21" s="50" t="s">
        <v>42</v>
      </c>
      <c r="K21" s="50"/>
      <c r="L21" s="50"/>
      <c r="M21" s="50"/>
      <c r="N21" s="51">
        <f>M18*N19</f>
        <v>342.60416666666663</v>
      </c>
      <c r="O21" s="52"/>
      <c r="P21" s="53"/>
    </row>
    <row r="22" spans="1:16" x14ac:dyDescent="0.25">
      <c r="A22">
        <v>20</v>
      </c>
      <c r="B22" s="7"/>
      <c r="C22" s="14"/>
      <c r="D22" s="15"/>
      <c r="E22" s="6"/>
      <c r="F22" s="6"/>
      <c r="G22" s="27">
        <f t="shared" si="0"/>
        <v>0</v>
      </c>
      <c r="H22" s="27">
        <f t="shared" si="1"/>
        <v>0</v>
      </c>
      <c r="I22" s="28">
        <f>G22*M5+H22*M6</f>
        <v>0</v>
      </c>
      <c r="J22" s="40"/>
      <c r="K22" s="54"/>
      <c r="L22" s="54"/>
      <c r="M22" s="54"/>
      <c r="N22" s="32"/>
      <c r="O22" s="31"/>
      <c r="P22" s="5"/>
    </row>
    <row r="23" spans="1:16" x14ac:dyDescent="0.25">
      <c r="A23">
        <v>21</v>
      </c>
      <c r="B23" s="7"/>
      <c r="C23" s="14"/>
      <c r="D23" s="15"/>
      <c r="E23" s="6"/>
      <c r="F23" s="6"/>
      <c r="G23" s="27">
        <f t="shared" si="0"/>
        <v>0</v>
      </c>
      <c r="H23" s="27">
        <f t="shared" si="1"/>
        <v>0</v>
      </c>
      <c r="I23" s="27">
        <f>G23*M5+H23*M6</f>
        <v>0</v>
      </c>
      <c r="J23" s="55"/>
      <c r="K23" s="56"/>
      <c r="L23" s="56"/>
      <c r="M23" s="56"/>
      <c r="N23" s="56"/>
      <c r="O23" s="56"/>
      <c r="P23" s="57"/>
    </row>
    <row r="24" spans="1:16" x14ac:dyDescent="0.25">
      <c r="A24">
        <v>22</v>
      </c>
      <c r="B24" s="7"/>
      <c r="C24" s="14"/>
      <c r="D24" s="15"/>
      <c r="E24" s="6"/>
      <c r="F24" s="6"/>
      <c r="G24" s="27">
        <f t="shared" si="0"/>
        <v>0</v>
      </c>
      <c r="H24" s="27">
        <f t="shared" si="1"/>
        <v>0</v>
      </c>
      <c r="I24" s="27">
        <f>G24*M5+H24*M6</f>
        <v>0</v>
      </c>
      <c r="J24" s="55"/>
      <c r="K24" s="56"/>
      <c r="L24" s="56"/>
      <c r="M24" s="56"/>
      <c r="N24" s="56"/>
      <c r="O24" s="56"/>
      <c r="P24" s="57"/>
    </row>
    <row r="25" spans="1:16" x14ac:dyDescent="0.25">
      <c r="A25">
        <v>23</v>
      </c>
      <c r="B25" s="7"/>
      <c r="C25" s="14"/>
      <c r="D25" s="15"/>
      <c r="E25" s="6"/>
      <c r="F25" s="6"/>
      <c r="G25" s="27">
        <f t="shared" si="0"/>
        <v>0</v>
      </c>
      <c r="H25" s="27">
        <f t="shared" si="1"/>
        <v>0</v>
      </c>
      <c r="I25" s="27">
        <f>G25*M5+H25*M6</f>
        <v>0</v>
      </c>
      <c r="J25" s="55" t="s">
        <v>48</v>
      </c>
      <c r="K25" s="56"/>
      <c r="L25" s="56"/>
      <c r="M25" s="56"/>
      <c r="N25" s="56"/>
      <c r="O25" s="56"/>
      <c r="P25" s="57"/>
    </row>
    <row r="26" spans="1:16" x14ac:dyDescent="0.25">
      <c r="A26">
        <v>24</v>
      </c>
      <c r="B26" s="7"/>
      <c r="C26" s="14"/>
      <c r="D26" s="15"/>
      <c r="E26" s="6"/>
      <c r="F26" s="6"/>
      <c r="G26" s="27">
        <f t="shared" si="0"/>
        <v>0</v>
      </c>
      <c r="H26" s="27">
        <f t="shared" si="1"/>
        <v>0</v>
      </c>
      <c r="I26" s="27">
        <f>G26*M5+H26*M6</f>
        <v>0</v>
      </c>
      <c r="J26" s="55" t="s">
        <v>48</v>
      </c>
      <c r="K26" s="56"/>
      <c r="L26" s="56"/>
      <c r="M26" s="56"/>
      <c r="N26" s="56"/>
      <c r="O26" s="56"/>
      <c r="P26" s="57"/>
    </row>
    <row r="27" spans="1:16" x14ac:dyDescent="0.25">
      <c r="A27">
        <v>25</v>
      </c>
      <c r="B27" s="7"/>
      <c r="C27" s="14"/>
      <c r="D27" s="7"/>
      <c r="E27" s="6"/>
      <c r="F27" s="6"/>
      <c r="G27" s="27">
        <f t="shared" si="0"/>
        <v>0</v>
      </c>
      <c r="H27" s="27">
        <f t="shared" si="1"/>
        <v>0</v>
      </c>
      <c r="I27" s="27">
        <f>G27*M5+H27*M6</f>
        <v>0</v>
      </c>
      <c r="J27" s="38" t="s">
        <v>43</v>
      </c>
      <c r="K27" s="39"/>
      <c r="L27" s="39"/>
      <c r="M27" s="39"/>
      <c r="N27" s="39"/>
      <c r="O27" s="39"/>
      <c r="P27" s="39"/>
    </row>
    <row r="28" spans="1:16" x14ac:dyDescent="0.25">
      <c r="A28">
        <v>26</v>
      </c>
      <c r="B28" s="7"/>
      <c r="C28" s="14"/>
      <c r="D28" s="7"/>
      <c r="E28" s="6"/>
      <c r="F28" s="6"/>
      <c r="G28" s="27">
        <f t="shared" si="0"/>
        <v>0</v>
      </c>
      <c r="H28" s="27">
        <f t="shared" si="1"/>
        <v>0</v>
      </c>
      <c r="I28" s="27">
        <f>G28*M5+H28*M6</f>
        <v>0</v>
      </c>
      <c r="J28" s="38"/>
      <c r="K28" s="39"/>
      <c r="L28" s="39"/>
      <c r="M28" s="39"/>
      <c r="N28" s="39"/>
      <c r="O28" s="39"/>
      <c r="P28" s="39"/>
    </row>
  </sheetData>
  <sheetProtection password="E499" sheet="1" objects="1" scenarios="1"/>
  <protectedRanges>
    <protectedRange sqref="O1" name="範圍6"/>
    <protectedRange sqref="A1:H1" name="範圍5"/>
    <protectedRange sqref="B3:F28" name="範圍2"/>
    <protectedRange sqref="L3 K4 M4 M18 O18" name="範圍3"/>
    <protectedRange sqref="J23:P26" name="範圍4"/>
    <protectedRange sqref="A1 O1 J23:P26" name="範圍7"/>
  </protectedRanges>
  <mergeCells count="24">
    <mergeCell ref="J16:P16"/>
    <mergeCell ref="A1:H1"/>
    <mergeCell ref="I1:M1"/>
    <mergeCell ref="N1:P1"/>
    <mergeCell ref="J2:M2"/>
    <mergeCell ref="J3:K3"/>
    <mergeCell ref="L3:M3"/>
    <mergeCell ref="J10:P10"/>
    <mergeCell ref="J11:P11"/>
    <mergeCell ref="J12:P12"/>
    <mergeCell ref="J13:P13"/>
    <mergeCell ref="J15:K15"/>
    <mergeCell ref="J27:P28"/>
    <mergeCell ref="J17:K17"/>
    <mergeCell ref="J18:L18"/>
    <mergeCell ref="J19:M19"/>
    <mergeCell ref="N19:O19"/>
    <mergeCell ref="J21:M21"/>
    <mergeCell ref="N21:P21"/>
    <mergeCell ref="J22:M22"/>
    <mergeCell ref="J23:P23"/>
    <mergeCell ref="J24:P24"/>
    <mergeCell ref="J25:P25"/>
    <mergeCell ref="J26:P26"/>
  </mergeCells>
  <phoneticPr fontId="2" type="noConversion"/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89" zoomScaleNormal="89" workbookViewId="0">
      <selection activeCell="B4" sqref="B4"/>
    </sheetView>
  </sheetViews>
  <sheetFormatPr defaultRowHeight="16.5" x14ac:dyDescent="0.25"/>
  <cols>
    <col min="1" max="1" width="4.875" customWidth="1"/>
    <col min="2" max="2" width="6.125" customWidth="1"/>
    <col min="3" max="3" width="6.625" customWidth="1"/>
    <col min="4" max="5" width="8" customWidth="1"/>
    <col min="8" max="8" width="9.75" customWidth="1"/>
    <col min="9" max="9" width="12" customWidth="1"/>
    <col min="10" max="10" width="11.375" customWidth="1"/>
    <col min="11" max="11" width="8.875" customWidth="1"/>
    <col min="12" max="12" width="10.125" customWidth="1"/>
    <col min="13" max="13" width="10.875" customWidth="1"/>
    <col min="14" max="14" width="6.875" customWidth="1"/>
    <col min="15" max="15" width="10.75" customWidth="1"/>
    <col min="16" max="16" width="11.75" customWidth="1"/>
    <col min="17" max="17" width="8.625" customWidth="1"/>
  </cols>
  <sheetData>
    <row r="1" spans="1:16" s="16" customFormat="1" ht="51.6" customHeight="1" x14ac:dyDescent="0.25">
      <c r="A1" s="61" t="s">
        <v>46</v>
      </c>
      <c r="B1" s="62"/>
      <c r="C1" s="62"/>
      <c r="D1" s="62"/>
      <c r="E1" s="62"/>
      <c r="F1" s="62"/>
      <c r="G1" s="62"/>
      <c r="H1" s="62"/>
      <c r="I1" s="63" t="s">
        <v>20</v>
      </c>
      <c r="J1" s="50"/>
      <c r="K1" s="50"/>
      <c r="L1" s="50"/>
      <c r="M1" s="50"/>
      <c r="N1" s="64" t="s">
        <v>13</v>
      </c>
      <c r="O1" s="43"/>
      <c r="P1" s="44"/>
    </row>
    <row r="2" spans="1:16" x14ac:dyDescent="0.25">
      <c r="A2" s="2" t="s">
        <v>21</v>
      </c>
      <c r="B2" s="17" t="s">
        <v>14</v>
      </c>
      <c r="C2" s="18" t="s">
        <v>12</v>
      </c>
      <c r="D2" s="18" t="s">
        <v>10</v>
      </c>
      <c r="E2" s="18" t="s">
        <v>22</v>
      </c>
      <c r="F2" s="18" t="s">
        <v>23</v>
      </c>
      <c r="G2" s="3" t="s">
        <v>24</v>
      </c>
      <c r="H2" s="3" t="s">
        <v>25</v>
      </c>
      <c r="I2" s="3" t="s">
        <v>26</v>
      </c>
      <c r="J2" s="65" t="s">
        <v>27</v>
      </c>
      <c r="K2" s="65"/>
      <c r="L2" s="65"/>
      <c r="M2" s="65"/>
      <c r="N2" s="33" t="s">
        <v>11</v>
      </c>
      <c r="O2" s="19" t="s">
        <v>22</v>
      </c>
      <c r="P2" s="19" t="s">
        <v>23</v>
      </c>
    </row>
    <row r="3" spans="1:16" x14ac:dyDescent="0.25">
      <c r="A3">
        <v>1</v>
      </c>
      <c r="B3" s="36" t="s">
        <v>49</v>
      </c>
      <c r="C3" s="14">
        <v>66</v>
      </c>
      <c r="D3" s="34" t="s">
        <v>5</v>
      </c>
      <c r="E3" s="37">
        <v>100</v>
      </c>
      <c r="F3" s="37">
        <v>300</v>
      </c>
      <c r="G3" s="27">
        <f>IF(C3=0,0,C3*1000/E3)</f>
        <v>660</v>
      </c>
      <c r="H3" s="27">
        <f>IF(C3=0,0,C3*1000/F3)</f>
        <v>220</v>
      </c>
      <c r="I3" s="28">
        <f>G3*M5+H3*M6</f>
        <v>983.125</v>
      </c>
      <c r="J3" s="66" t="s">
        <v>28</v>
      </c>
      <c r="K3" s="67"/>
      <c r="L3" s="66">
        <v>65000</v>
      </c>
      <c r="M3" s="67"/>
      <c r="N3" s="9" t="s">
        <v>5</v>
      </c>
      <c r="O3" s="10">
        <v>100</v>
      </c>
      <c r="P3" s="10">
        <v>300</v>
      </c>
    </row>
    <row r="4" spans="1:16" x14ac:dyDescent="0.25">
      <c r="A4">
        <v>2</v>
      </c>
      <c r="B4" s="7" t="s">
        <v>16</v>
      </c>
      <c r="C4" s="14">
        <v>66</v>
      </c>
      <c r="D4" s="34" t="s">
        <v>5</v>
      </c>
      <c r="E4" s="37">
        <v>100</v>
      </c>
      <c r="F4" s="37">
        <v>300</v>
      </c>
      <c r="G4" s="27">
        <f t="shared" ref="G4:G28" si="0">IF(C4=0,0,C4*1000/E4)</f>
        <v>660</v>
      </c>
      <c r="H4" s="27">
        <f t="shared" ref="H4:H28" si="1">IF(C4=0,0,C4*1000/F4)</f>
        <v>220</v>
      </c>
      <c r="I4" s="28">
        <f>G4*M5+H4*M6</f>
        <v>983.125</v>
      </c>
      <c r="J4" s="29" t="s">
        <v>29</v>
      </c>
      <c r="K4" s="12">
        <v>40</v>
      </c>
      <c r="L4" s="29" t="s">
        <v>30</v>
      </c>
      <c r="M4" s="13">
        <v>16</v>
      </c>
      <c r="N4" s="9" t="s">
        <v>6</v>
      </c>
      <c r="O4" s="11">
        <v>200</v>
      </c>
      <c r="P4" s="11">
        <v>600</v>
      </c>
    </row>
    <row r="5" spans="1:16" x14ac:dyDescent="0.25">
      <c r="A5">
        <v>3</v>
      </c>
      <c r="B5" s="7" t="s">
        <v>16</v>
      </c>
      <c r="C5" s="14">
        <v>11</v>
      </c>
      <c r="D5" s="34" t="s">
        <v>6</v>
      </c>
      <c r="E5" s="35">
        <v>200</v>
      </c>
      <c r="F5" s="35">
        <v>600</v>
      </c>
      <c r="G5" s="27">
        <f t="shared" si="0"/>
        <v>55</v>
      </c>
      <c r="H5" s="27">
        <f t="shared" si="1"/>
        <v>18.333333333333332</v>
      </c>
      <c r="I5" s="28">
        <f>G5*M5+H5*M6</f>
        <v>81.927083333333329</v>
      </c>
      <c r="J5" s="8" t="s">
        <v>1</v>
      </c>
      <c r="K5" s="26">
        <f>L3/2</f>
        <v>32500</v>
      </c>
      <c r="L5" s="8" t="s">
        <v>0</v>
      </c>
      <c r="M5" s="26">
        <f>K5/K4/1000</f>
        <v>0.8125</v>
      </c>
      <c r="N5" s="9" t="s">
        <v>7</v>
      </c>
      <c r="O5" s="11">
        <v>400</v>
      </c>
      <c r="P5" s="11">
        <v>1000</v>
      </c>
    </row>
    <row r="6" spans="1:16" x14ac:dyDescent="0.25">
      <c r="A6">
        <v>4</v>
      </c>
      <c r="B6" s="7" t="s">
        <v>16</v>
      </c>
      <c r="C6" s="14">
        <v>22</v>
      </c>
      <c r="D6" s="34" t="s">
        <v>7</v>
      </c>
      <c r="E6" s="35">
        <v>400</v>
      </c>
      <c r="F6" s="35">
        <v>1000</v>
      </c>
      <c r="G6" s="27">
        <f t="shared" si="0"/>
        <v>55</v>
      </c>
      <c r="H6" s="27">
        <f t="shared" si="1"/>
        <v>22</v>
      </c>
      <c r="I6" s="28">
        <f>G6*M5+H6*M6</f>
        <v>89.375</v>
      </c>
      <c r="J6" s="8" t="s">
        <v>2</v>
      </c>
      <c r="K6" s="26">
        <f>L3/2</f>
        <v>32500</v>
      </c>
      <c r="L6" s="8" t="s">
        <v>3</v>
      </c>
      <c r="M6" s="26">
        <f>K6/M4/1000</f>
        <v>2.03125</v>
      </c>
      <c r="N6" s="9" t="s">
        <v>8</v>
      </c>
      <c r="O6" s="11">
        <v>800</v>
      </c>
      <c r="P6" s="11">
        <v>2000</v>
      </c>
    </row>
    <row r="7" spans="1:16" x14ac:dyDescent="0.25">
      <c r="A7">
        <v>5</v>
      </c>
      <c r="B7" s="7" t="s">
        <v>17</v>
      </c>
      <c r="C7" s="14">
        <v>44</v>
      </c>
      <c r="D7" s="34" t="s">
        <v>8</v>
      </c>
      <c r="E7" s="35">
        <v>800</v>
      </c>
      <c r="F7" s="35">
        <v>2000</v>
      </c>
      <c r="G7" s="27">
        <f t="shared" si="0"/>
        <v>55</v>
      </c>
      <c r="H7" s="27">
        <f t="shared" si="1"/>
        <v>22</v>
      </c>
      <c r="I7" s="27">
        <f>G7*M5+H7*M6</f>
        <v>89.375</v>
      </c>
      <c r="J7" s="1"/>
      <c r="K7" s="1"/>
      <c r="L7" s="1"/>
      <c r="M7" s="1"/>
      <c r="N7" s="9" t="s">
        <v>9</v>
      </c>
      <c r="O7" s="11">
        <v>2000</v>
      </c>
      <c r="P7" s="11">
        <v>4000</v>
      </c>
    </row>
    <row r="8" spans="1:16" x14ac:dyDescent="0.25">
      <c r="A8">
        <v>6</v>
      </c>
      <c r="B8" s="7" t="s">
        <v>17</v>
      </c>
      <c r="C8" s="14"/>
      <c r="D8" s="34"/>
      <c r="E8" s="35"/>
      <c r="F8" s="35"/>
      <c r="G8" s="27">
        <f t="shared" si="0"/>
        <v>0</v>
      </c>
      <c r="H8" s="27">
        <f t="shared" si="1"/>
        <v>0</v>
      </c>
      <c r="I8" s="27">
        <f>G8*M5+H8*M6</f>
        <v>0</v>
      </c>
      <c r="J8" s="5"/>
      <c r="K8" s="5"/>
      <c r="L8" s="5"/>
      <c r="M8" s="5"/>
      <c r="N8" s="9" t="s">
        <v>4</v>
      </c>
      <c r="O8" s="11">
        <v>200</v>
      </c>
      <c r="P8" s="11">
        <v>600</v>
      </c>
    </row>
    <row r="9" spans="1:16" x14ac:dyDescent="0.25">
      <c r="A9">
        <v>7</v>
      </c>
      <c r="B9" s="7" t="s">
        <v>18</v>
      </c>
      <c r="C9" s="14"/>
      <c r="D9" s="34"/>
      <c r="E9" s="35"/>
      <c r="F9" s="35"/>
      <c r="G9" s="27">
        <f t="shared" si="0"/>
        <v>0</v>
      </c>
      <c r="H9" s="27">
        <f t="shared" si="1"/>
        <v>0</v>
      </c>
      <c r="I9" s="27">
        <f>G9*M5+H9*M6</f>
        <v>0</v>
      </c>
      <c r="J9" s="20" t="s">
        <v>27</v>
      </c>
    </row>
    <row r="10" spans="1:16" x14ac:dyDescent="0.25">
      <c r="A10">
        <v>8</v>
      </c>
      <c r="B10" s="7" t="s">
        <v>18</v>
      </c>
      <c r="C10" s="14"/>
      <c r="D10" s="34"/>
      <c r="E10" s="35"/>
      <c r="F10" s="35"/>
      <c r="G10" s="27">
        <f t="shared" si="0"/>
        <v>0</v>
      </c>
      <c r="H10" s="27">
        <f t="shared" si="1"/>
        <v>0</v>
      </c>
      <c r="I10" s="27">
        <f>G10*M5+H10*M6</f>
        <v>0</v>
      </c>
      <c r="J10" s="58" t="s">
        <v>31</v>
      </c>
      <c r="K10" s="46"/>
      <c r="L10" s="46"/>
      <c r="M10" s="46"/>
      <c r="N10" s="46"/>
      <c r="O10" s="46"/>
      <c r="P10" s="47"/>
    </row>
    <row r="11" spans="1:16" x14ac:dyDescent="0.25">
      <c r="A11">
        <v>9</v>
      </c>
      <c r="B11" s="7" t="s">
        <v>18</v>
      </c>
      <c r="C11" s="14"/>
      <c r="D11" s="34"/>
      <c r="E11" s="35"/>
      <c r="F11" s="35"/>
      <c r="G11" s="27">
        <f t="shared" si="0"/>
        <v>0</v>
      </c>
      <c r="H11" s="27">
        <f t="shared" si="1"/>
        <v>0</v>
      </c>
      <c r="I11" s="27">
        <f>G11*M5+H11*M6</f>
        <v>0</v>
      </c>
      <c r="J11" s="68" t="s">
        <v>32</v>
      </c>
      <c r="K11" s="59"/>
      <c r="L11" s="59"/>
      <c r="M11" s="59"/>
      <c r="N11" s="59"/>
      <c r="O11" s="59"/>
      <c r="P11" s="60"/>
    </row>
    <row r="12" spans="1:16" x14ac:dyDescent="0.25">
      <c r="A12">
        <v>10</v>
      </c>
      <c r="B12" s="7"/>
      <c r="C12" s="14"/>
      <c r="D12" s="34"/>
      <c r="E12" s="35"/>
      <c r="F12" s="35"/>
      <c r="G12" s="27">
        <f t="shared" si="0"/>
        <v>0</v>
      </c>
      <c r="H12" s="27">
        <f t="shared" si="1"/>
        <v>0</v>
      </c>
      <c r="I12" s="27">
        <f>G12*M5+H12*M6</f>
        <v>0</v>
      </c>
      <c r="J12" s="68" t="s">
        <v>33</v>
      </c>
      <c r="K12" s="59"/>
      <c r="L12" s="59"/>
      <c r="M12" s="59"/>
      <c r="N12" s="59"/>
      <c r="O12" s="59"/>
      <c r="P12" s="60"/>
    </row>
    <row r="13" spans="1:16" x14ac:dyDescent="0.25">
      <c r="A13">
        <v>11</v>
      </c>
      <c r="B13" s="7"/>
      <c r="C13" s="14"/>
      <c r="D13" s="34"/>
      <c r="E13" s="35"/>
      <c r="F13" s="35"/>
      <c r="G13" s="27">
        <f t="shared" si="0"/>
        <v>0</v>
      </c>
      <c r="H13" s="27">
        <f t="shared" si="1"/>
        <v>0</v>
      </c>
      <c r="I13" s="27">
        <f>G13*M5+H13*M6</f>
        <v>0</v>
      </c>
      <c r="J13" s="69" t="s">
        <v>34</v>
      </c>
      <c r="K13" s="59"/>
      <c r="L13" s="59"/>
      <c r="M13" s="59"/>
      <c r="N13" s="59"/>
      <c r="O13" s="59"/>
      <c r="P13" s="60"/>
    </row>
    <row r="14" spans="1:16" x14ac:dyDescent="0.25">
      <c r="A14">
        <v>12</v>
      </c>
      <c r="B14" s="7"/>
      <c r="C14" s="14"/>
      <c r="D14" s="15"/>
      <c r="E14" s="6"/>
      <c r="F14" s="6"/>
      <c r="G14" s="27">
        <f t="shared" si="0"/>
        <v>0</v>
      </c>
      <c r="H14" s="27">
        <f t="shared" si="1"/>
        <v>0</v>
      </c>
      <c r="I14" s="27">
        <f>G14*M5+H14*M6</f>
        <v>0</v>
      </c>
      <c r="J14" s="20" t="s">
        <v>19</v>
      </c>
      <c r="K14" s="2"/>
      <c r="L14" s="2"/>
      <c r="M14" s="2"/>
      <c r="N14" s="2"/>
      <c r="O14" s="2"/>
      <c r="P14" s="2"/>
    </row>
    <row r="15" spans="1:16" x14ac:dyDescent="0.25">
      <c r="A15">
        <v>13</v>
      </c>
      <c r="B15" s="7"/>
      <c r="C15" s="14"/>
      <c r="D15" s="15"/>
      <c r="E15" s="6"/>
      <c r="F15" s="6"/>
      <c r="G15" s="27">
        <f t="shared" si="0"/>
        <v>0</v>
      </c>
      <c r="H15" s="27">
        <f t="shared" si="1"/>
        <v>0</v>
      </c>
      <c r="I15" s="27">
        <f>G15*M5+H15*M6</f>
        <v>0</v>
      </c>
      <c r="J15" s="70" t="s">
        <v>35</v>
      </c>
      <c r="K15" s="71"/>
      <c r="L15" s="2"/>
      <c r="M15" s="2"/>
      <c r="N15" s="2"/>
      <c r="O15" s="2"/>
      <c r="P15" s="2"/>
    </row>
    <row r="16" spans="1:16" x14ac:dyDescent="0.25">
      <c r="A16">
        <v>14</v>
      </c>
      <c r="B16" s="7"/>
      <c r="C16" s="14"/>
      <c r="D16" s="15"/>
      <c r="E16" s="6"/>
      <c r="F16" s="6"/>
      <c r="G16" s="27">
        <f t="shared" si="0"/>
        <v>0</v>
      </c>
      <c r="H16" s="27">
        <f t="shared" si="1"/>
        <v>0</v>
      </c>
      <c r="I16" s="27">
        <f>G16*M5+H16*M6</f>
        <v>0</v>
      </c>
      <c r="J16" s="58" t="s">
        <v>36</v>
      </c>
      <c r="K16" s="59"/>
      <c r="L16" s="59"/>
      <c r="M16" s="59"/>
      <c r="N16" s="59"/>
      <c r="O16" s="59"/>
      <c r="P16" s="60"/>
    </row>
    <row r="17" spans="1:16" x14ac:dyDescent="0.25">
      <c r="A17">
        <v>15</v>
      </c>
      <c r="B17" s="7"/>
      <c r="C17" s="14"/>
      <c r="D17" s="15"/>
      <c r="E17" s="6"/>
      <c r="F17" s="6"/>
      <c r="G17" s="27">
        <f t="shared" si="0"/>
        <v>0</v>
      </c>
      <c r="H17" s="27">
        <f t="shared" si="1"/>
        <v>0</v>
      </c>
      <c r="I17" s="27">
        <f>G17*M5+H17*M6</f>
        <v>0</v>
      </c>
      <c r="J17" s="40" t="s">
        <v>37</v>
      </c>
      <c r="K17" s="41"/>
    </row>
    <row r="18" spans="1:16" x14ac:dyDescent="0.25">
      <c r="A18">
        <v>16</v>
      </c>
      <c r="B18" s="7"/>
      <c r="C18" s="14"/>
      <c r="D18" s="15"/>
      <c r="E18" s="6"/>
      <c r="F18" s="6"/>
      <c r="G18" s="27">
        <f t="shared" si="0"/>
        <v>0</v>
      </c>
      <c r="H18" s="27">
        <f t="shared" si="1"/>
        <v>0</v>
      </c>
      <c r="I18" s="27">
        <f>G18*M5+H18*M6</f>
        <v>0</v>
      </c>
      <c r="J18" s="42" t="s">
        <v>38</v>
      </c>
      <c r="K18" s="43"/>
      <c r="L18" s="44"/>
      <c r="M18" s="21">
        <v>1</v>
      </c>
      <c r="N18" t="s">
        <v>39</v>
      </c>
      <c r="O18" s="30"/>
    </row>
    <row r="19" spans="1:16" x14ac:dyDescent="0.25">
      <c r="A19">
        <v>17</v>
      </c>
      <c r="B19" s="7"/>
      <c r="C19" s="14"/>
      <c r="D19" s="15"/>
      <c r="E19" s="6"/>
      <c r="F19" s="6"/>
      <c r="G19" s="27">
        <f t="shared" si="0"/>
        <v>0</v>
      </c>
      <c r="H19" s="27">
        <f t="shared" si="1"/>
        <v>0</v>
      </c>
      <c r="I19" s="27">
        <f>G19*M5+H19*M6</f>
        <v>0</v>
      </c>
      <c r="J19" s="45" t="s">
        <v>40</v>
      </c>
      <c r="K19" s="46"/>
      <c r="L19" s="46"/>
      <c r="M19" s="47"/>
      <c r="N19" s="48">
        <f>SUM(I3:I28)</f>
        <v>2226.9270833333335</v>
      </c>
      <c r="O19" s="49">
        <f t="shared" ref="O19" si="2">SUM(K3:K28)</f>
        <v>65040</v>
      </c>
      <c r="P19" s="4"/>
    </row>
    <row r="20" spans="1:16" x14ac:dyDescent="0.25">
      <c r="A20">
        <v>18</v>
      </c>
      <c r="B20" s="7"/>
      <c r="C20" s="14"/>
      <c r="D20" s="15"/>
      <c r="E20" s="6"/>
      <c r="F20" s="6"/>
      <c r="G20" s="27">
        <f t="shared" si="0"/>
        <v>0</v>
      </c>
      <c r="H20" s="27">
        <f t="shared" si="1"/>
        <v>0</v>
      </c>
      <c r="I20" s="27">
        <f>G20*M5+H20*M6</f>
        <v>0</v>
      </c>
      <c r="J20" s="22" t="s">
        <v>41</v>
      </c>
      <c r="L20" s="24" t="s">
        <v>45</v>
      </c>
      <c r="M20" s="25">
        <f>SUM(G3:G28)*M18</f>
        <v>1485</v>
      </c>
      <c r="N20" s="23" t="s">
        <v>15</v>
      </c>
      <c r="O20" s="24" t="s">
        <v>44</v>
      </c>
      <c r="P20" s="25">
        <f>SUM(H3:H28)*M18</f>
        <v>502.33333333333331</v>
      </c>
    </row>
    <row r="21" spans="1:16" x14ac:dyDescent="0.25">
      <c r="A21">
        <v>19</v>
      </c>
      <c r="B21" s="7"/>
      <c r="C21" s="14"/>
      <c r="D21" s="15"/>
      <c r="E21" s="6"/>
      <c r="F21" s="6"/>
      <c r="G21" s="27">
        <f t="shared" si="0"/>
        <v>0</v>
      </c>
      <c r="H21" s="27">
        <f t="shared" si="1"/>
        <v>0</v>
      </c>
      <c r="I21" s="28">
        <f>G21*M5+H21*M6</f>
        <v>0</v>
      </c>
      <c r="J21" s="50" t="s">
        <v>42</v>
      </c>
      <c r="K21" s="50"/>
      <c r="L21" s="50"/>
      <c r="M21" s="50"/>
      <c r="N21" s="51">
        <f>M18*N19</f>
        <v>2226.9270833333335</v>
      </c>
      <c r="O21" s="52"/>
      <c r="P21" s="53"/>
    </row>
    <row r="22" spans="1:16" x14ac:dyDescent="0.25">
      <c r="A22">
        <v>20</v>
      </c>
      <c r="B22" s="7"/>
      <c r="C22" s="14"/>
      <c r="D22" s="15"/>
      <c r="E22" s="6"/>
      <c r="F22" s="6"/>
      <c r="G22" s="27">
        <f t="shared" si="0"/>
        <v>0</v>
      </c>
      <c r="H22" s="27">
        <f t="shared" si="1"/>
        <v>0</v>
      </c>
      <c r="I22" s="28">
        <f>G22*M5+H22*M6</f>
        <v>0</v>
      </c>
      <c r="J22" s="40"/>
      <c r="K22" s="54"/>
      <c r="L22" s="54"/>
      <c r="M22" s="54"/>
      <c r="N22" s="32"/>
      <c r="O22" s="31"/>
      <c r="P22" s="5"/>
    </row>
    <row r="23" spans="1:16" x14ac:dyDescent="0.25">
      <c r="A23">
        <v>21</v>
      </c>
      <c r="B23" s="7"/>
      <c r="C23" s="14"/>
      <c r="D23" s="15"/>
      <c r="E23" s="6"/>
      <c r="F23" s="6"/>
      <c r="G23" s="27">
        <f t="shared" si="0"/>
        <v>0</v>
      </c>
      <c r="H23" s="27">
        <f t="shared" si="1"/>
        <v>0</v>
      </c>
      <c r="I23" s="27">
        <f>G23*M5+H23*M6</f>
        <v>0</v>
      </c>
      <c r="J23" s="55"/>
      <c r="K23" s="56"/>
      <c r="L23" s="56"/>
      <c r="M23" s="56"/>
      <c r="N23" s="56"/>
      <c r="O23" s="56"/>
      <c r="P23" s="57"/>
    </row>
    <row r="24" spans="1:16" x14ac:dyDescent="0.25">
      <c r="A24">
        <v>22</v>
      </c>
      <c r="B24" s="7"/>
      <c r="C24" s="14"/>
      <c r="D24" s="15"/>
      <c r="E24" s="6"/>
      <c r="F24" s="6"/>
      <c r="G24" s="27">
        <f t="shared" si="0"/>
        <v>0</v>
      </c>
      <c r="H24" s="27">
        <f t="shared" si="1"/>
        <v>0</v>
      </c>
      <c r="I24" s="27">
        <f>G24*M5+H24*M6</f>
        <v>0</v>
      </c>
      <c r="J24" s="55"/>
      <c r="K24" s="56"/>
      <c r="L24" s="56"/>
      <c r="M24" s="56"/>
      <c r="N24" s="56"/>
      <c r="O24" s="56"/>
      <c r="P24" s="57"/>
    </row>
    <row r="25" spans="1:16" x14ac:dyDescent="0.25">
      <c r="A25">
        <v>23</v>
      </c>
      <c r="B25" s="7"/>
      <c r="C25" s="14"/>
      <c r="D25" s="15"/>
      <c r="E25" s="6"/>
      <c r="F25" s="6"/>
      <c r="G25" s="27">
        <f t="shared" si="0"/>
        <v>0</v>
      </c>
      <c r="H25" s="27">
        <f t="shared" si="1"/>
        <v>0</v>
      </c>
      <c r="I25" s="27">
        <f>G25*M5+H25*M6</f>
        <v>0</v>
      </c>
      <c r="J25" s="55" t="s">
        <v>48</v>
      </c>
      <c r="K25" s="56"/>
      <c r="L25" s="56"/>
      <c r="M25" s="56"/>
      <c r="N25" s="56"/>
      <c r="O25" s="56"/>
      <c r="P25" s="57"/>
    </row>
    <row r="26" spans="1:16" x14ac:dyDescent="0.25">
      <c r="A26">
        <v>24</v>
      </c>
      <c r="B26" s="7"/>
      <c r="C26" s="14"/>
      <c r="D26" s="15"/>
      <c r="E26" s="6"/>
      <c r="F26" s="6"/>
      <c r="G26" s="27">
        <f t="shared" si="0"/>
        <v>0</v>
      </c>
      <c r="H26" s="27">
        <f t="shared" si="1"/>
        <v>0</v>
      </c>
      <c r="I26" s="27">
        <f>G26*M5+H26*M6</f>
        <v>0</v>
      </c>
      <c r="J26" s="55" t="s">
        <v>48</v>
      </c>
      <c r="K26" s="56"/>
      <c r="L26" s="56"/>
      <c r="M26" s="56"/>
      <c r="N26" s="56"/>
      <c r="O26" s="56"/>
      <c r="P26" s="57"/>
    </row>
    <row r="27" spans="1:16" x14ac:dyDescent="0.25">
      <c r="A27">
        <v>25</v>
      </c>
      <c r="B27" s="7"/>
      <c r="C27" s="14"/>
      <c r="D27" s="7"/>
      <c r="E27" s="6"/>
      <c r="F27" s="6"/>
      <c r="G27" s="27">
        <f t="shared" si="0"/>
        <v>0</v>
      </c>
      <c r="H27" s="27">
        <f t="shared" si="1"/>
        <v>0</v>
      </c>
      <c r="I27" s="27">
        <f>G27*M5+H27*M6</f>
        <v>0</v>
      </c>
      <c r="J27" s="38" t="s">
        <v>43</v>
      </c>
      <c r="K27" s="39"/>
      <c r="L27" s="39"/>
      <c r="M27" s="39"/>
      <c r="N27" s="39"/>
      <c r="O27" s="39"/>
      <c r="P27" s="39"/>
    </row>
    <row r="28" spans="1:16" x14ac:dyDescent="0.25">
      <c r="A28">
        <v>26</v>
      </c>
      <c r="B28" s="7"/>
      <c r="C28" s="14"/>
      <c r="D28" s="7"/>
      <c r="E28" s="6"/>
      <c r="F28" s="6"/>
      <c r="G28" s="27">
        <f t="shared" si="0"/>
        <v>0</v>
      </c>
      <c r="H28" s="27">
        <f t="shared" si="1"/>
        <v>0</v>
      </c>
      <c r="I28" s="27">
        <f>G28*M5+H28*M6</f>
        <v>0</v>
      </c>
      <c r="J28" s="38"/>
      <c r="K28" s="39"/>
      <c r="L28" s="39"/>
      <c r="M28" s="39"/>
      <c r="N28" s="39"/>
      <c r="O28" s="39"/>
      <c r="P28" s="39"/>
    </row>
  </sheetData>
  <sheetProtection password="E499" sheet="1" objects="1" scenarios="1"/>
  <protectedRanges>
    <protectedRange sqref="O1" name="範圍6"/>
    <protectedRange sqref="A1:H1" name="範圍5"/>
    <protectedRange sqref="B3:F28" name="範圍2"/>
    <protectedRange sqref="L3 K4 M4 M18 O18" name="範圍3"/>
    <protectedRange sqref="J23:P26" name="範圍4"/>
    <protectedRange sqref="A1 O1 J23:P26" name="範圍7"/>
  </protectedRanges>
  <mergeCells count="24">
    <mergeCell ref="J16:P16"/>
    <mergeCell ref="A1:H1"/>
    <mergeCell ref="I1:M1"/>
    <mergeCell ref="N1:P1"/>
    <mergeCell ref="J2:M2"/>
    <mergeCell ref="J3:K3"/>
    <mergeCell ref="L3:M3"/>
    <mergeCell ref="J10:P10"/>
    <mergeCell ref="J11:P11"/>
    <mergeCell ref="J12:P12"/>
    <mergeCell ref="J13:P13"/>
    <mergeCell ref="J15:K15"/>
    <mergeCell ref="J27:P28"/>
    <mergeCell ref="J17:K17"/>
    <mergeCell ref="J18:L18"/>
    <mergeCell ref="J19:M19"/>
    <mergeCell ref="N19:O19"/>
    <mergeCell ref="J21:M21"/>
    <mergeCell ref="N21:P21"/>
    <mergeCell ref="J22:M22"/>
    <mergeCell ref="J23:P23"/>
    <mergeCell ref="J24:P24"/>
    <mergeCell ref="J25:P25"/>
    <mergeCell ref="J26:P26"/>
  </mergeCells>
  <phoneticPr fontId="2" type="noConversion"/>
  <pageMargins left="0.25" right="0.25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作物(無土改)</vt:lpstr>
      <vt:lpstr>作物(有土改)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2024-12-31T07:41:36Z</dcterms:modified>
</cp:coreProperties>
</file>